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8_{D08EBFED-92CF-4F9B-A78C-1B1AD0DD51BA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ΓΕΝΙΚΗ ΚΑΤΑΤΑΞΗ" sheetId="4" r:id="rId1"/>
    <sheet name="ΠΡΟΣΛΗΠΤΕΟΙ" sheetId="6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6" l="1"/>
  <c r="P4" i="6"/>
  <c r="R4" i="6"/>
  <c r="T4" i="6"/>
  <c r="V4" i="6"/>
  <c r="Z4" i="6"/>
  <c r="AB4" i="6"/>
  <c r="AF4" i="6"/>
  <c r="AH4" i="6"/>
  <c r="X4" i="6"/>
  <c r="AD4" i="6"/>
  <c r="AI4" i="6"/>
  <c r="M4" i="6"/>
  <c r="AH5" i="4"/>
  <c r="AH6" i="4"/>
  <c r="AH4" i="4"/>
  <c r="AF5" i="4"/>
  <c r="AF6" i="4"/>
  <c r="AF4" i="4"/>
  <c r="AD5" i="4"/>
  <c r="AD6" i="4"/>
  <c r="AD4" i="4"/>
  <c r="X5" i="4"/>
  <c r="X6" i="4"/>
  <c r="X4" i="4"/>
  <c r="Z4" i="4"/>
  <c r="M5" i="4"/>
  <c r="M6" i="4"/>
  <c r="M4" i="4"/>
  <c r="AB5" i="4"/>
  <c r="AB6" i="4"/>
  <c r="AB4" i="4"/>
  <c r="Z5" i="4"/>
  <c r="Z6" i="4"/>
  <c r="R5" i="4"/>
  <c r="R6" i="4"/>
  <c r="R4" i="4"/>
  <c r="T5" i="4"/>
  <c r="T6" i="4"/>
  <c r="T4" i="4"/>
  <c r="V5" i="4"/>
  <c r="V6" i="4"/>
  <c r="V4" i="4"/>
  <c r="P5" i="4"/>
  <c r="P6" i="4"/>
  <c r="P4" i="4"/>
  <c r="H5" i="4"/>
  <c r="AI5" i="4"/>
  <c r="H6" i="4"/>
  <c r="AI6" i="4"/>
  <c r="H4" i="4"/>
  <c r="AI4" i="4"/>
</calcChain>
</file>

<file path=xl/sharedStrings.xml><?xml version="1.0" encoding="utf-8"?>
<sst xmlns="http://schemas.openxmlformats.org/spreadsheetml/2006/main" count="147" uniqueCount="46">
  <si>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</si>
  <si>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</si>
  <si>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</si>
  <si>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</si>
  <si>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</si>
  <si>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</si>
  <si>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</si>
  <si>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</si>
  <si>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</si>
  <si>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</si>
  <si>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</si>
  <si>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</si>
  <si>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</si>
  <si>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</si>
  <si>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 (κωδ. 001)</t>
  </si>
  <si>
    <t>ΑΔΕΙΑ ΑΣΚΗΣΗΣ ΙΑΤΡΙΚΟΥ ΕΠΑΓΓΕΛΜΑΤΟΣ (κωδ. 101)</t>
  </si>
  <si>
    <t>ΥΠΗΡΕΣΙΑ ΥΠΑΙΘΡΟΥ (κωδ. 122)</t>
  </si>
  <si>
    <t>ΒΕΒΑΙΩΣΗ ΙΑΤΡΙΚΟΥ ΣΥΛΛΟΓΟΥ (κωδ. 123)</t>
  </si>
  <si>
    <t>ΑΔΕΙΑ ΕΙΔΙΚΟΤΗΤΑΣ (κωδ. 114)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</si>
  <si>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</si>
  <si>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</si>
  <si>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</si>
  <si>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</si>
  <si>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</si>
  <si>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</si>
  <si>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</si>
  <si>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</si>
  <si>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</si>
  <si>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</si>
  <si>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</si>
  <si>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</si>
  <si>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1469/01-10-2018</t>
  </si>
  <si>
    <t>ΑΣΗΜΟΠΟΥΛΟΣ</t>
  </si>
  <si>
    <t>ΝΙΚΟΛΑΟΣ</t>
  </si>
  <si>
    <t>2079/01-10-2018</t>
  </si>
  <si>
    <t>ΙΓΝΑΤΙΑΔΗΣ</t>
  </si>
  <si>
    <t>ΠΑΥΛΟΣ</t>
  </si>
  <si>
    <t>1504/01-10-2018</t>
  </si>
  <si>
    <t>ΤΟΛΙΟΣ</t>
  </si>
  <si>
    <t>ΦΩΤΙΟΣ</t>
  </si>
  <si>
    <t>ΠΑΡΑΤΗΡΗΣΕΙΣ</t>
  </si>
  <si>
    <t>0495</t>
  </si>
  <si>
    <t>0137</t>
  </si>
  <si>
    <t>4 ΤΕΛΕΥΤΑΙΑ ΨΗΦΙΑ ΑΔΤ</t>
  </si>
  <si>
    <t>ΠΕ14 - ΩΤΟΡΙΝΟΛΑΡΥΓΓΟΛΟΓΟΙ
ΠΡΟΣΩΡΙΝΟΣ ΠΙΝΑΚΑΣ ΓΕΝΙΚΗΣ ΚΑΤΑΤΑΞΗΣ (ΜΙΑ ΘΕΣΗ ΜΕ ΓΕΝΙΚΗ ΕΜΠΕΙΡΙΑ)</t>
  </si>
  <si>
    <t>ΠΕ14 - ΩΤΟΡΙΝΟΛΑΡΥΓΓΟΛΟΓΟΙ
ΠΡΟΣΩΡΙΝΟΣ ΠΙΝΑΚΑΣ ΠΡΟΣΛΗΠΤΕΩΝ (ΜΙΑ ΘΕΣΗ ΜΕ ΓΕΝΙΚΗ ΕΜΠΕΙΡΙΑ)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</si>
</sst>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"/>
  <sheetViews>
    <sheetView tabSelected="1" workbookViewId="0">
      <pane xSplit="5" topLeftCell="F1" activePane="topRight" state="frozen"/>
      <selection pane="topRight" activeCell="D19" sqref="D19"/>
    </sheetView>
  </sheetViews>
  <sheetFormatPr defaultColWidth="9.109375" defaultRowHeight="14.4" x14ac:dyDescent="0.3"/>
  <cols>
    <col min="1" max="1" width="4.44140625" style="1" customWidth="1"/>
    <col min="2" max="3" width="17.109375" style="1" customWidth="1"/>
    <col min="4" max="4" width="25.109375" style="1" customWidth="1"/>
    <col min="5" max="5" width="25.33203125" style="1" customWidth="1"/>
    <col min="6" max="7" width="9.6640625" style="1" customWidth="1"/>
    <col min="8" max="8" width="7.33203125" style="1" customWidth="1"/>
    <col min="9" max="9" width="15" style="1" customWidth="1"/>
    <col min="10" max="10" width="12.6640625" style="1" customWidth="1"/>
    <col min="11" max="11" width="9.88671875" style="1" customWidth="1"/>
    <col min="12" max="12" width="10.88671875" style="1" customWidth="1"/>
    <col min="13" max="13" width="15" style="1" customWidth="1"/>
    <col min="14" max="14" width="14" style="1" customWidth="1"/>
    <col min="15" max="15" width="16.33203125" style="1" customWidth="1"/>
    <col min="16" max="16" width="7.33203125" style="1" customWidth="1"/>
    <col min="17" max="17" width="16.109375" style="1" customWidth="1"/>
    <col min="18" max="18" width="7.33203125" style="1" customWidth="1"/>
    <col min="19" max="19" width="13.88671875" style="1" customWidth="1"/>
    <col min="20" max="20" width="7.33203125" style="1" customWidth="1"/>
    <col min="21" max="21" width="15.33203125" style="1" customWidth="1"/>
    <col min="22" max="22" width="7.33203125" style="1" customWidth="1"/>
    <col min="23" max="23" width="11" style="1" customWidth="1"/>
    <col min="24" max="24" width="7.33203125" style="1" customWidth="1"/>
    <col min="25" max="25" width="11.44140625" style="1" customWidth="1"/>
    <col min="26" max="26" width="7.33203125" style="1" customWidth="1"/>
    <col min="27" max="27" width="11.44140625" style="1" customWidth="1"/>
    <col min="28" max="28" width="7.33203125" style="1" customWidth="1"/>
    <col min="29" max="29" width="14" style="1" customWidth="1"/>
    <col min="30" max="30" width="7.33203125" style="1" customWidth="1"/>
    <col min="31" max="31" width="17.109375" style="1" customWidth="1"/>
    <col min="32" max="32" width="7.109375" style="1" customWidth="1"/>
    <col min="33" max="33" width="15.88671875" style="1" customWidth="1"/>
    <col min="34" max="34" width="7.88671875" style="1" customWidth="1"/>
    <col min="35" max="35" width="9.5546875" style="1" customWidth="1"/>
    <col min="36" max="36" width="28" style="1" customWidth="1"/>
    <col min="37" max="44" width="9.109375" style="19"/>
    <col min="45" max="46" width="9.109375" style="1" hidden="1" customWidth="1"/>
    <col min="47" max="16384" width="9.109375" style="1"/>
  </cols>
  <sheetData>
    <row r="1" spans="1:46" ht="57" customHeight="1" x14ac:dyDescent="0.35">
      <c r="A1" s="39" t="s">
        <v>44</v>
      </c>
      <c r="B1" s="40"/>
      <c r="C1" s="40"/>
      <c r="D1" s="40"/>
      <c r="E1" s="40"/>
      <c r="F1" s="5"/>
      <c r="G1" s="5"/>
      <c r="H1" s="5"/>
      <c r="I1" s="5"/>
      <c r="J1" s="5"/>
      <c r="K1" s="3"/>
      <c r="L1" s="3"/>
      <c r="M1" s="12"/>
      <c r="N1" s="12"/>
      <c r="O1" s="5"/>
      <c r="P1" s="5"/>
      <c r="Q1" s="5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5"/>
    </row>
    <row r="2" spans="1:46" s="2" customFormat="1" ht="15.6" x14ac:dyDescent="0.3">
      <c r="A2" s="34" t="s">
        <v>7</v>
      </c>
      <c r="B2" s="35"/>
      <c r="C2" s="35"/>
      <c r="D2" s="35"/>
      <c r="E2" s="35"/>
      <c r="F2" s="32" t="s">
        <v>0</v>
      </c>
      <c r="G2" s="32"/>
      <c r="H2" s="32"/>
      <c r="I2" s="32"/>
      <c r="J2" s="32"/>
      <c r="K2" s="33"/>
      <c r="L2" s="33"/>
      <c r="M2" s="13"/>
      <c r="N2" s="13"/>
      <c r="O2" s="35" t="s">
        <v>29</v>
      </c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8"/>
      <c r="AI2" s="36" t="s">
        <v>10</v>
      </c>
      <c r="AJ2" s="18"/>
      <c r="AK2" s="20"/>
      <c r="AL2" s="20"/>
      <c r="AM2" s="20"/>
      <c r="AN2" s="20"/>
      <c r="AO2" s="20"/>
      <c r="AP2" s="20"/>
      <c r="AQ2" s="20"/>
      <c r="AR2" s="20"/>
    </row>
    <row r="3" spans="1:46" s="9" customFormat="1" ht="94.5" customHeight="1" x14ac:dyDescent="0.3">
      <c r="A3" s="6" t="s">
        <v>1</v>
      </c>
      <c r="B3" s="6" t="s">
        <v>30</v>
      </c>
      <c r="C3" s="11" t="s">
        <v>43</v>
      </c>
      <c r="D3" s="11" t="s">
        <v>8</v>
      </c>
      <c r="E3" s="11" t="s">
        <v>9</v>
      </c>
      <c r="F3" s="8" t="s">
        <v>14</v>
      </c>
      <c r="G3" s="8" t="s">
        <v>11</v>
      </c>
      <c r="H3" s="8" t="s">
        <v>4</v>
      </c>
      <c r="I3" s="8" t="s">
        <v>15</v>
      </c>
      <c r="J3" s="8" t="s">
        <v>18</v>
      </c>
      <c r="K3" s="6" t="s">
        <v>16</v>
      </c>
      <c r="L3" s="6" t="s">
        <v>17</v>
      </c>
      <c r="M3" s="14"/>
      <c r="N3" s="15" t="s">
        <v>12</v>
      </c>
      <c r="O3" s="8" t="s">
        <v>19</v>
      </c>
      <c r="P3" s="6" t="s">
        <v>4</v>
      </c>
      <c r="Q3" s="8" t="s">
        <v>20</v>
      </c>
      <c r="R3" s="8" t="s">
        <v>4</v>
      </c>
      <c r="S3" s="6" t="s">
        <v>21</v>
      </c>
      <c r="T3" s="6" t="s">
        <v>4</v>
      </c>
      <c r="U3" s="6" t="s">
        <v>22</v>
      </c>
      <c r="V3" s="6" t="s">
        <v>4</v>
      </c>
      <c r="W3" s="6" t="s">
        <v>23</v>
      </c>
      <c r="X3" s="6" t="s">
        <v>4</v>
      </c>
      <c r="Y3" s="6" t="s">
        <v>24</v>
      </c>
      <c r="Z3" s="6" t="s">
        <v>4</v>
      </c>
      <c r="AA3" s="6" t="s">
        <v>25</v>
      </c>
      <c r="AB3" s="11" t="s">
        <v>4</v>
      </c>
      <c r="AC3" s="6" t="s">
        <v>26</v>
      </c>
      <c r="AD3" s="6" t="s">
        <v>4</v>
      </c>
      <c r="AE3" s="6" t="s">
        <v>27</v>
      </c>
      <c r="AF3" s="6" t="s">
        <v>4</v>
      </c>
      <c r="AG3" s="6" t="s">
        <v>28</v>
      </c>
      <c r="AH3" s="7" t="s">
        <v>4</v>
      </c>
      <c r="AI3" s="37"/>
      <c r="AJ3" s="22" t="s">
        <v>40</v>
      </c>
      <c r="AK3" s="21"/>
      <c r="AL3" s="21"/>
      <c r="AM3" s="21"/>
      <c r="AN3" s="21"/>
      <c r="AO3" s="21"/>
      <c r="AP3" s="21"/>
      <c r="AQ3" s="21"/>
      <c r="AR3" s="21"/>
    </row>
    <row r="4" spans="1:46" s="31" customFormat="1" x14ac:dyDescent="0.3">
      <c r="A4" s="24">
        <v>1</v>
      </c>
      <c r="B4" s="25" t="s">
        <v>31</v>
      </c>
      <c r="C4" s="25">
        <v>1197</v>
      </c>
      <c r="D4" s="26" t="s">
        <v>32</v>
      </c>
      <c r="E4" s="26" t="s">
        <v>33</v>
      </c>
      <c r="F4" s="27" t="s">
        <v>5</v>
      </c>
      <c r="G4" s="27">
        <v>5</v>
      </c>
      <c r="H4" s="27">
        <f>G4*110</f>
        <v>550</v>
      </c>
      <c r="I4" s="27" t="s">
        <v>5</v>
      </c>
      <c r="J4" s="27" t="s">
        <v>5</v>
      </c>
      <c r="K4" s="24" t="s">
        <v>5</v>
      </c>
      <c r="L4" s="24" t="s">
        <v>5</v>
      </c>
      <c r="M4" s="28" t="str">
        <f>IF(AND(F4="ΝΑΙ",IF(I4="ΝΑΙ",J4="ΝΑΙ",)*AND(K4="ΝΑΙ",L4="ΝΑΙ")),"ΟΚ","ΑΠΟΡΡΙΠΤΕΤΑΙ")</f>
        <v>ΟΚ</v>
      </c>
      <c r="N4" s="28" t="s">
        <v>5</v>
      </c>
      <c r="O4" s="27" t="s">
        <v>13</v>
      </c>
      <c r="P4" s="24">
        <f>IF(O4="ΝΑΙ",120,0)</f>
        <v>0</v>
      </c>
      <c r="Q4" s="27" t="s">
        <v>13</v>
      </c>
      <c r="R4" s="27">
        <f>IF(Q4="ΝΑΙ",60,0)</f>
        <v>0</v>
      </c>
      <c r="S4" s="24" t="s">
        <v>13</v>
      </c>
      <c r="T4" s="24">
        <f>IF(S4="ΝΑΙ",250,0)</f>
        <v>0</v>
      </c>
      <c r="U4" s="24" t="s">
        <v>13</v>
      </c>
      <c r="V4" s="24">
        <f>IF(U4="ΝΑΙ",120,0)</f>
        <v>0</v>
      </c>
      <c r="W4" s="24" t="s">
        <v>2</v>
      </c>
      <c r="X4" s="24">
        <f>IF(W4="ΑΡΙΣΤΗ",70,IF(W4="ΠΟΛΥ ΚΑΛΗ",50,IF(W4="ΚΑΛΗ",30,)))</f>
        <v>70</v>
      </c>
      <c r="Y4" s="24"/>
      <c r="Z4" s="24">
        <f>IF(Y4="ΑΡΙΣΤΗ",70,IF(Y4="ΠΟΛΥ ΚΑΛΗ",50,IF(Y4="ΚΑΛΗ",30,)))</f>
        <v>0</v>
      </c>
      <c r="AA4" s="24"/>
      <c r="AB4" s="24">
        <f>IF(AA4="ΑΡΙΣΤΗ",70,IF(AA4="ΠΟΛΥ ΚΑΛΗ",50,IF(AA4="ΚΑΛΗ",30,)))</f>
        <v>0</v>
      </c>
      <c r="AC4" s="24" t="s">
        <v>13</v>
      </c>
      <c r="AD4" s="24">
        <f>IF(AC4="ΝΑΙ",150,0)</f>
        <v>0</v>
      </c>
      <c r="AE4" s="24">
        <v>16</v>
      </c>
      <c r="AF4" s="24">
        <f>AE4*17</f>
        <v>272</v>
      </c>
      <c r="AG4" s="24">
        <v>84</v>
      </c>
      <c r="AH4" s="29">
        <f>AG4*7</f>
        <v>588</v>
      </c>
      <c r="AI4" s="30">
        <f>H4+P4+R4+T4+V4+Z4+AB4+AF4+AH4+X4+AD4</f>
        <v>1480</v>
      </c>
      <c r="AJ4" s="24" t="s">
        <v>12</v>
      </c>
      <c r="AS4" s="31" t="s">
        <v>5</v>
      </c>
      <c r="AT4" s="31" t="s">
        <v>2</v>
      </c>
    </row>
    <row r="5" spans="1:46" x14ac:dyDescent="0.3">
      <c r="A5" s="3">
        <v>2</v>
      </c>
      <c r="B5" s="6" t="s">
        <v>34</v>
      </c>
      <c r="C5" s="17" t="s">
        <v>42</v>
      </c>
      <c r="D5" s="16" t="s">
        <v>35</v>
      </c>
      <c r="E5" s="16" t="s">
        <v>36</v>
      </c>
      <c r="F5" s="5" t="s">
        <v>5</v>
      </c>
      <c r="G5" s="5">
        <v>5</v>
      </c>
      <c r="H5" s="5">
        <f t="shared" ref="H5:H6" si="0">G5*110</f>
        <v>550</v>
      </c>
      <c r="I5" s="5" t="s">
        <v>5</v>
      </c>
      <c r="J5" s="5" t="s">
        <v>5</v>
      </c>
      <c r="K5" s="3" t="s">
        <v>5</v>
      </c>
      <c r="L5" s="3" t="s">
        <v>5</v>
      </c>
      <c r="M5" s="12" t="str">
        <f t="shared" ref="M5:M6" si="1">IF(AND(F5="ΝΑΙ",IF(I5="ΝΑΙ",J5="ΝΑΙ",)*AND(K5="ΝΑΙ",L5="ΝΑΙ")),"ΟΚ","ΑΠΟΡΡΙΠΤΕΤΑΙ")</f>
        <v>ΟΚ</v>
      </c>
      <c r="N5" s="12" t="s">
        <v>13</v>
      </c>
      <c r="O5" s="5" t="s">
        <v>13</v>
      </c>
      <c r="P5" s="3">
        <f t="shared" ref="P5:P6" si="2">IF(O5="ΝΑΙ",120,0)</f>
        <v>0</v>
      </c>
      <c r="Q5" s="5" t="s">
        <v>13</v>
      </c>
      <c r="R5" s="5">
        <f t="shared" ref="R5:R6" si="3">IF(Q5="ΝΑΙ",60,0)</f>
        <v>0</v>
      </c>
      <c r="S5" s="3" t="s">
        <v>13</v>
      </c>
      <c r="T5" s="3">
        <f t="shared" ref="T5:T6" si="4">IF(S5="ΝΑΙ",250,0)</f>
        <v>0</v>
      </c>
      <c r="U5" s="3" t="s">
        <v>13</v>
      </c>
      <c r="V5" s="3">
        <f t="shared" ref="V5:V6" si="5">IF(U5="ΝΑΙ",120,0)</f>
        <v>0</v>
      </c>
      <c r="W5" s="3" t="s">
        <v>2</v>
      </c>
      <c r="X5" s="3">
        <f t="shared" ref="X5:X6" si="6">IF(W5="ΑΡΙΣΤΗ",70,IF(W5="ΠΟΛΥ ΚΑΛΗ",50,IF(W5="ΚΑΛΗ",30,)))</f>
        <v>70</v>
      </c>
      <c r="Y5" s="3"/>
      <c r="Z5" s="3">
        <f t="shared" ref="Z5:Z6" si="7">IF(Y5="ΑΡΙΣΤΗ",70,IF(Y5="ΠΟΛΥ ΚΑΛΗ",50,IF(Y5="ΚΑΛΗ",30,)))</f>
        <v>0</v>
      </c>
      <c r="AA5" s="3"/>
      <c r="AB5" s="3">
        <f t="shared" ref="AB5:AB6" si="8">IF(AA5="ΑΡΙΣΤΗ",70,IF(AA5="ΠΟΛΥ ΚΑΛΗ",50,IF(AA5="ΚΑΛΗ",30,)))</f>
        <v>0</v>
      </c>
      <c r="AC5" s="3" t="s">
        <v>13</v>
      </c>
      <c r="AD5" s="3">
        <f t="shared" ref="AD5:AD6" si="9">IF(AC5="ΝΑΙ",150,0)</f>
        <v>0</v>
      </c>
      <c r="AE5" s="3">
        <v>24</v>
      </c>
      <c r="AF5" s="3">
        <f t="shared" ref="AF5:AF6" si="10">AE5*17</f>
        <v>408</v>
      </c>
      <c r="AG5" s="3">
        <v>84</v>
      </c>
      <c r="AH5" s="4">
        <f t="shared" ref="AH5:AH6" si="11">AG5*7</f>
        <v>588</v>
      </c>
      <c r="AI5" s="10">
        <f t="shared" ref="AI5:AI6" si="12">H5+P5+R5+T5+V5+Z5+AB5+AF5+AH5+X5+AD5</f>
        <v>1616</v>
      </c>
      <c r="AJ5" s="23"/>
      <c r="AS5" s="1" t="s">
        <v>13</v>
      </c>
      <c r="AT5" s="1" t="s">
        <v>6</v>
      </c>
    </row>
    <row r="6" spans="1:46" x14ac:dyDescent="0.3">
      <c r="A6" s="3">
        <v>3</v>
      </c>
      <c r="B6" s="6" t="s">
        <v>37</v>
      </c>
      <c r="C6" s="17" t="s">
        <v>41</v>
      </c>
      <c r="D6" s="16" t="s">
        <v>38</v>
      </c>
      <c r="E6" s="16" t="s">
        <v>39</v>
      </c>
      <c r="F6" s="5" t="s">
        <v>5</v>
      </c>
      <c r="G6" s="5">
        <v>5</v>
      </c>
      <c r="H6" s="5">
        <f t="shared" si="0"/>
        <v>550</v>
      </c>
      <c r="I6" s="5" t="s">
        <v>5</v>
      </c>
      <c r="J6" s="5" t="s">
        <v>5</v>
      </c>
      <c r="K6" s="3" t="s">
        <v>5</v>
      </c>
      <c r="L6" s="3" t="s">
        <v>5</v>
      </c>
      <c r="M6" s="12" t="str">
        <f t="shared" si="1"/>
        <v>ΟΚ</v>
      </c>
      <c r="N6" s="12" t="s">
        <v>13</v>
      </c>
      <c r="O6" s="5" t="s">
        <v>13</v>
      </c>
      <c r="P6" s="3">
        <f t="shared" si="2"/>
        <v>0</v>
      </c>
      <c r="Q6" s="5" t="s">
        <v>13</v>
      </c>
      <c r="R6" s="5">
        <f t="shared" si="3"/>
        <v>0</v>
      </c>
      <c r="S6" s="3" t="s">
        <v>13</v>
      </c>
      <c r="T6" s="3">
        <f t="shared" si="4"/>
        <v>0</v>
      </c>
      <c r="U6" s="3" t="s">
        <v>13</v>
      </c>
      <c r="V6" s="3">
        <f t="shared" si="5"/>
        <v>0</v>
      </c>
      <c r="W6" s="3" t="s">
        <v>2</v>
      </c>
      <c r="X6" s="3">
        <f t="shared" si="6"/>
        <v>70</v>
      </c>
      <c r="Y6" s="3"/>
      <c r="Z6" s="3">
        <f t="shared" si="7"/>
        <v>0</v>
      </c>
      <c r="AA6" s="3"/>
      <c r="AB6" s="3">
        <f t="shared" si="8"/>
        <v>0</v>
      </c>
      <c r="AC6" s="3" t="s">
        <v>13</v>
      </c>
      <c r="AD6" s="3">
        <f t="shared" si="9"/>
        <v>0</v>
      </c>
      <c r="AE6" s="3"/>
      <c r="AF6" s="3">
        <f t="shared" si="10"/>
        <v>0</v>
      </c>
      <c r="AG6" s="3">
        <v>44</v>
      </c>
      <c r="AH6" s="4">
        <f t="shared" si="11"/>
        <v>308</v>
      </c>
      <c r="AI6" s="10">
        <f t="shared" si="12"/>
        <v>928</v>
      </c>
      <c r="AJ6" s="23"/>
      <c r="AT6" s="1" t="s">
        <v>3</v>
      </c>
    </row>
  </sheetData>
  <mergeCells count="5">
    <mergeCell ref="F2:L2"/>
    <mergeCell ref="A2:E2"/>
    <mergeCell ref="AI2:AI3"/>
    <mergeCell ref="O2:AH2"/>
    <mergeCell ref="A1:E1"/>
  </mergeCells>
  <dataValidations count="5">
    <dataValidation type="whole" allowBlank="1" showInputMessage="1" showErrorMessage="1" errorTitle="ΠΡΟΣΟΧΗ!" error="ΑΠΟ 1 ΕΩΣ 24 ΜΗΝΕΣ" sqref="AE4:AE6" xr:uid="{00000000-0002-0000-0000-000000000000}">
      <formula1>1</formula1>
      <formula2>24</formula2>
    </dataValidation>
    <dataValidation type="list" allowBlank="1" showInputMessage="1" showErrorMessage="1" sqref="Y4:Y6 AA4:AA6 W4:W6" xr:uid="{00000000-0002-0000-0000-000001000000}">
      <formula1>$AT$4:$AT$6</formula1>
    </dataValidation>
    <dataValidation type="list" allowBlank="1" showInputMessage="1" showErrorMessage="1" sqref="S4:S6 Q4:Q6 U4:U6 F4:F6 N4:O6 I4:L6 AC4:AC6" xr:uid="{00000000-0002-0000-0000-000002000000}">
      <formula1>$AS$4:$AS$5</formula1>
    </dataValidation>
    <dataValidation type="whole" allowBlank="1" showInputMessage="1" showErrorMessage="1" errorTitle="ΠΡΟΣΟΧΗ!" error="ΑΠΟ 1 ΕΩΣ 84 ΜΗΝΕΣ" sqref="AG4:AG6" xr:uid="{00000000-0002-0000-0000-000003000000}">
      <formula1>1</formula1>
      <formula2>84</formula2>
    </dataValidation>
    <dataValidation type="decimal" allowBlank="1" showInputMessage="1" showErrorMessage="1" sqref="G4:G6" xr:uid="{00000000-0002-0000-00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DEB7-2566-404E-BDB3-687A7D7CA80B}">
  <dimension ref="A1:AT4"/>
  <sheetViews>
    <sheetView workbookViewId="0">
      <selection activeCell="D3" sqref="D3"/>
    </sheetView>
  </sheetViews>
  <sheetFormatPr defaultColWidth="9.109375" defaultRowHeight="14.4" x14ac:dyDescent="0.3"/>
  <cols>
    <col min="1" max="1" width="4.44140625" style="1" customWidth="1"/>
    <col min="2" max="3" width="17.109375" style="1" customWidth="1"/>
    <col min="4" max="4" width="25.109375" style="1" customWidth="1"/>
    <col min="5" max="5" width="25.33203125" style="1" customWidth="1"/>
    <col min="6" max="7" width="9.6640625" style="1" customWidth="1"/>
    <col min="8" max="8" width="7.33203125" style="1" customWidth="1"/>
    <col min="9" max="9" width="15" style="1" customWidth="1"/>
    <col min="10" max="10" width="12.6640625" style="1" customWidth="1"/>
    <col min="11" max="11" width="9.88671875" style="1" customWidth="1"/>
    <col min="12" max="12" width="10.88671875" style="1" customWidth="1"/>
    <col min="13" max="13" width="15" style="1" customWidth="1"/>
    <col min="14" max="14" width="14" style="1" customWidth="1"/>
    <col min="15" max="15" width="16.33203125" style="1" customWidth="1"/>
    <col min="16" max="16" width="7.33203125" style="1" customWidth="1"/>
    <col min="17" max="17" width="16.109375" style="1" customWidth="1"/>
    <col min="18" max="18" width="7.33203125" style="1" customWidth="1"/>
    <col min="19" max="19" width="13.88671875" style="1" customWidth="1"/>
    <col min="20" max="20" width="7.33203125" style="1" customWidth="1"/>
    <col min="21" max="21" width="15.33203125" style="1" customWidth="1"/>
    <col min="22" max="22" width="7.33203125" style="1" customWidth="1"/>
    <col min="23" max="23" width="11" style="1" customWidth="1"/>
    <col min="24" max="24" width="7.33203125" style="1" customWidth="1"/>
    <col min="25" max="25" width="11.44140625" style="1" customWidth="1"/>
    <col min="26" max="26" width="7.33203125" style="1" customWidth="1"/>
    <col min="27" max="27" width="11.44140625" style="1" customWidth="1"/>
    <col min="28" max="28" width="7.33203125" style="1" customWidth="1"/>
    <col min="29" max="29" width="14" style="1" customWidth="1"/>
    <col min="30" max="30" width="7.33203125" style="1" customWidth="1"/>
    <col min="31" max="31" width="17.109375" style="1" customWidth="1"/>
    <col min="32" max="32" width="7.109375" style="1" customWidth="1"/>
    <col min="33" max="33" width="15.88671875" style="1" customWidth="1"/>
    <col min="34" max="34" width="7.88671875" style="1" customWidth="1"/>
    <col min="35" max="35" width="9.5546875" style="1" customWidth="1"/>
    <col min="36" max="43" width="9.109375" style="19"/>
    <col min="44" max="45" width="9.109375" style="1" hidden="1" customWidth="1"/>
    <col min="46" max="16384" width="9.109375" style="1"/>
  </cols>
  <sheetData>
    <row r="1" spans="1:45" ht="43.8" customHeight="1" x14ac:dyDescent="0.35">
      <c r="A1" s="39" t="s">
        <v>45</v>
      </c>
      <c r="B1" s="40"/>
      <c r="C1" s="40"/>
      <c r="D1" s="40"/>
      <c r="E1" s="40"/>
      <c r="F1" s="5"/>
      <c r="G1" s="5"/>
      <c r="H1" s="5"/>
      <c r="I1" s="5"/>
      <c r="J1" s="5"/>
      <c r="K1" s="3"/>
      <c r="L1" s="3"/>
      <c r="M1" s="12"/>
      <c r="N1" s="12"/>
      <c r="O1" s="5"/>
      <c r="P1" s="5"/>
      <c r="Q1" s="5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5"/>
    </row>
    <row r="2" spans="1:45" s="2" customFormat="1" ht="15.6" x14ac:dyDescent="0.3">
      <c r="A2" s="34" t="s">
        <v>7</v>
      </c>
      <c r="B2" s="35"/>
      <c r="C2" s="35"/>
      <c r="D2" s="35"/>
      <c r="E2" s="35"/>
      <c r="F2" s="32" t="s">
        <v>0</v>
      </c>
      <c r="G2" s="32"/>
      <c r="H2" s="32"/>
      <c r="I2" s="32"/>
      <c r="J2" s="32"/>
      <c r="K2" s="33"/>
      <c r="L2" s="33"/>
      <c r="M2" s="13"/>
      <c r="N2" s="13"/>
      <c r="O2" s="35" t="s">
        <v>29</v>
      </c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8"/>
      <c r="AI2" s="36" t="s">
        <v>10</v>
      </c>
      <c r="AJ2" s="20"/>
      <c r="AK2" s="20"/>
      <c r="AL2" s="20"/>
      <c r="AM2" s="20"/>
      <c r="AN2" s="20"/>
      <c r="AO2" s="20"/>
      <c r="AP2" s="20"/>
      <c r="AQ2" s="20"/>
    </row>
    <row r="3" spans="1:45" s="9" customFormat="1" ht="94.5" customHeight="1" x14ac:dyDescent="0.3">
      <c r="A3" s="6" t="s">
        <v>1</v>
      </c>
      <c r="B3" s="6" t="s">
        <v>30</v>
      </c>
      <c r="C3" s="11" t="s">
        <v>43</v>
      </c>
      <c r="D3" s="11" t="s">
        <v>8</v>
      </c>
      <c r="E3" s="11" t="s">
        <v>9</v>
      </c>
      <c r="F3" s="8" t="s">
        <v>14</v>
      </c>
      <c r="G3" s="8" t="s">
        <v>11</v>
      </c>
      <c r="H3" s="8" t="s">
        <v>4</v>
      </c>
      <c r="I3" s="8" t="s">
        <v>15</v>
      </c>
      <c r="J3" s="8" t="s">
        <v>18</v>
      </c>
      <c r="K3" s="6" t="s">
        <v>16</v>
      </c>
      <c r="L3" s="6" t="s">
        <v>17</v>
      </c>
      <c r="M3" s="14"/>
      <c r="N3" s="15" t="s">
        <v>12</v>
      </c>
      <c r="O3" s="8" t="s">
        <v>19</v>
      </c>
      <c r="P3" s="6" t="s">
        <v>4</v>
      </c>
      <c r="Q3" s="8" t="s">
        <v>20</v>
      </c>
      <c r="R3" s="8" t="s">
        <v>4</v>
      </c>
      <c r="S3" s="6" t="s">
        <v>21</v>
      </c>
      <c r="T3" s="6" t="s">
        <v>4</v>
      </c>
      <c r="U3" s="6" t="s">
        <v>22</v>
      </c>
      <c r="V3" s="6" t="s">
        <v>4</v>
      </c>
      <c r="W3" s="6" t="s">
        <v>23</v>
      </c>
      <c r="X3" s="6" t="s">
        <v>4</v>
      </c>
      <c r="Y3" s="6" t="s">
        <v>24</v>
      </c>
      <c r="Z3" s="6" t="s">
        <v>4</v>
      </c>
      <c r="AA3" s="6" t="s">
        <v>25</v>
      </c>
      <c r="AB3" s="11" t="s">
        <v>4</v>
      </c>
      <c r="AC3" s="6" t="s">
        <v>26</v>
      </c>
      <c r="AD3" s="6" t="s">
        <v>4</v>
      </c>
      <c r="AE3" s="6" t="s">
        <v>27</v>
      </c>
      <c r="AF3" s="6" t="s">
        <v>4</v>
      </c>
      <c r="AG3" s="6" t="s">
        <v>28</v>
      </c>
      <c r="AH3" s="7" t="s">
        <v>4</v>
      </c>
      <c r="AI3" s="37"/>
      <c r="AJ3" s="21"/>
      <c r="AK3" s="21"/>
      <c r="AL3" s="21"/>
      <c r="AM3" s="21"/>
      <c r="AN3" s="21"/>
      <c r="AO3" s="21"/>
      <c r="AP3" s="21"/>
      <c r="AQ3" s="21"/>
    </row>
    <row r="4" spans="1:45" s="31" customFormat="1" x14ac:dyDescent="0.3">
      <c r="A4" s="24">
        <v>1</v>
      </c>
      <c r="B4" s="25" t="s">
        <v>31</v>
      </c>
      <c r="C4" s="25">
        <v>1197</v>
      </c>
      <c r="D4" s="26" t="s">
        <v>32</v>
      </c>
      <c r="E4" s="26" t="s">
        <v>33</v>
      </c>
      <c r="F4" s="27" t="s">
        <v>5</v>
      </c>
      <c r="G4" s="27">
        <v>5</v>
      </c>
      <c r="H4" s="27">
        <f>G4*110</f>
        <v>550</v>
      </c>
      <c r="I4" s="27" t="s">
        <v>5</v>
      </c>
      <c r="J4" s="27" t="s">
        <v>5</v>
      </c>
      <c r="K4" s="24" t="s">
        <v>5</v>
      </c>
      <c r="L4" s="24" t="s">
        <v>5</v>
      </c>
      <c r="M4" s="28" t="str">
        <f>IF(AND(F4="ΝΑΙ",IF(I4="ΝΑΙ",J4="ΝΑΙ",)*AND(K4="ΝΑΙ",L4="ΝΑΙ")),"ΟΚ","ΑΠΟΡΡΙΠΤΕΤΑΙ")</f>
        <v>ΟΚ</v>
      </c>
      <c r="N4" s="28" t="s">
        <v>5</v>
      </c>
      <c r="O4" s="27" t="s">
        <v>13</v>
      </c>
      <c r="P4" s="24">
        <f>IF(O4="ΝΑΙ",120,0)</f>
        <v>0</v>
      </c>
      <c r="Q4" s="27" t="s">
        <v>13</v>
      </c>
      <c r="R4" s="27">
        <f>IF(Q4="ΝΑΙ",60,0)</f>
        <v>0</v>
      </c>
      <c r="S4" s="24" t="s">
        <v>13</v>
      </c>
      <c r="T4" s="24">
        <f>IF(S4="ΝΑΙ",250,0)</f>
        <v>0</v>
      </c>
      <c r="U4" s="24" t="s">
        <v>13</v>
      </c>
      <c r="V4" s="24">
        <f>IF(U4="ΝΑΙ",120,0)</f>
        <v>0</v>
      </c>
      <c r="W4" s="24" t="s">
        <v>2</v>
      </c>
      <c r="X4" s="24">
        <f>IF(W4="ΑΡΙΣΤΗ",70,IF(W4="ΠΟΛΥ ΚΑΛΗ",50,IF(W4="ΚΑΛΗ",30,)))</f>
        <v>70</v>
      </c>
      <c r="Y4" s="24"/>
      <c r="Z4" s="24">
        <f>IF(Y4="ΑΡΙΣΤΗ",70,IF(Y4="ΠΟΛΥ ΚΑΛΗ",50,IF(Y4="ΚΑΛΗ",30,)))</f>
        <v>0</v>
      </c>
      <c r="AA4" s="24"/>
      <c r="AB4" s="24">
        <f>IF(AA4="ΑΡΙΣΤΗ",70,IF(AA4="ΠΟΛΥ ΚΑΛΗ",50,IF(AA4="ΚΑΛΗ",30,)))</f>
        <v>0</v>
      </c>
      <c r="AC4" s="24" t="s">
        <v>13</v>
      </c>
      <c r="AD4" s="24">
        <f>IF(AC4="ΝΑΙ",150,0)</f>
        <v>0</v>
      </c>
      <c r="AE4" s="24">
        <v>16</v>
      </c>
      <c r="AF4" s="24">
        <f>AE4*17</f>
        <v>272</v>
      </c>
      <c r="AG4" s="24">
        <v>84</v>
      </c>
      <c r="AH4" s="29">
        <f>AG4*7</f>
        <v>588</v>
      </c>
      <c r="AI4" s="30">
        <f>H4+P4+R4+T4+V4+Z4+AB4+AF4+AH4+X4+AD4</f>
        <v>1480</v>
      </c>
      <c r="AR4" s="31" t="s">
        <v>5</v>
      </c>
      <c r="AS4" s="31" t="s">
        <v>2</v>
      </c>
    </row>
  </sheetData>
  <mergeCells count="5">
    <mergeCell ref="A1:E1"/>
    <mergeCell ref="A2:E2"/>
    <mergeCell ref="F2:L2"/>
    <mergeCell ref="O2:AH2"/>
    <mergeCell ref="AI2:AI3"/>
  </mergeCells>
  <dataValidations count="5">
    <dataValidation type="list" allowBlank="1" showInputMessage="1" showErrorMessage="1" sqref="Y4 AA4 W4" xr:uid="{2AA6C868-7B1B-4282-9CD4-1F11F5CF3B6A}">
      <formula1>$AS$4:$AS$4</formula1>
    </dataValidation>
    <dataValidation type="list" allowBlank="1" showInputMessage="1" showErrorMessage="1" sqref="S4 Q4 U4 F4 N4:O4 I4:L4 AC4" xr:uid="{4D34E073-367E-4558-902D-C286DB17315C}">
      <formula1>$AR$4:$AR$4</formula1>
    </dataValidation>
    <dataValidation type="whole" allowBlank="1" showInputMessage="1" showErrorMessage="1" errorTitle="ΠΡΟΣΟΧΗ!" error="ΑΠΟ 1 ΕΩΣ 24 ΜΗΝΕΣ" sqref="AE4" xr:uid="{98FC7753-ADAD-4ED8-8280-4667990FBF80}">
      <formula1>1</formula1>
      <formula2>24</formula2>
    </dataValidation>
    <dataValidation type="whole" allowBlank="1" showInputMessage="1" showErrorMessage="1" errorTitle="ΠΡΟΣΟΧΗ!" error="ΑΠΟ 1 ΕΩΣ 84 ΜΗΝΕΣ" sqref="AG4" xr:uid="{E9E694C4-6E7F-4136-B39D-A82131238374}">
      <formula1>1</formula1>
      <formula2>84</formula2>
    </dataValidation>
    <dataValidation type="decimal" allowBlank="1" showInputMessage="1" showErrorMessage="1" sqref="G4" xr:uid="{35B78710-5705-47A8-9C47-656AC5D514BE}">
      <formula1>5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ΓΕΝΙΚΗ ΚΑΤΑΤΑΞΗ</vt:lpstr>
      <vt:lpstr>ΠΡΟΣΛΗΠΤΕΟΙ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2018-11-27T17:27:21Z</dcterms:modified>
</cp:coreProperties>
</file>